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6375633-my.sharepoint.com/personal/ashkanz_a2ztaxfinancials_com/Documents/Mortgage/Tools/"/>
    </mc:Choice>
  </mc:AlternateContent>
  <xr:revisionPtr revIDLastSave="0" documentId="8_{82818967-0D81-4714-8A9B-9A929042AE34}" xr6:coauthVersionLast="47" xr6:coauthVersionMax="47" xr10:uidLastSave="{00000000-0000-0000-0000-000000000000}"/>
  <bookViews>
    <workbookView xWindow="-108" yWindow="-108" windowWidth="23256" windowHeight="12456" xr2:uid="{CC8BD3CE-B424-48D4-9EA6-1DB7944FC1C8}"/>
  </bookViews>
  <sheets>
    <sheet name="Federal" sheetId="1" r:id="rId1"/>
    <sheet name="Federal Table" sheetId="2" state="hidden" r:id="rId2"/>
    <sheet name="State" sheetId="3" state="hidden" r:id="rId3"/>
    <sheet name="State Table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B59" i="4"/>
  <c r="B58" i="4"/>
  <c r="B57" i="4"/>
  <c r="B56" i="4"/>
  <c r="B55" i="4"/>
  <c r="B54" i="4"/>
  <c r="B53" i="4"/>
  <c r="E52" i="4"/>
  <c r="B52" i="4"/>
  <c r="B47" i="4"/>
  <c r="B46" i="4"/>
  <c r="B45" i="4"/>
  <c r="B44" i="4"/>
  <c r="B43" i="4"/>
  <c r="B42" i="4"/>
  <c r="B41" i="4"/>
  <c r="E40" i="4"/>
  <c r="B40" i="4"/>
  <c r="B23" i="4"/>
  <c r="B46" i="2"/>
  <c r="B47" i="2"/>
  <c r="B48" i="2"/>
  <c r="B49" i="2"/>
  <c r="B50" i="2"/>
  <c r="B45" i="2"/>
  <c r="B35" i="2"/>
  <c r="B36" i="2"/>
  <c r="B37" i="2"/>
  <c r="B38" i="2"/>
  <c r="B39" i="2"/>
  <c r="B34" i="2"/>
  <c r="B25" i="2"/>
  <c r="B26" i="2"/>
  <c r="B27" i="2"/>
  <c r="B28" i="2"/>
  <c r="B29" i="2"/>
  <c r="B24" i="2"/>
  <c r="B16" i="2"/>
  <c r="B17" i="2"/>
  <c r="B18" i="2"/>
  <c r="B19" i="2"/>
  <c r="B15" i="2"/>
  <c r="B29" i="4"/>
  <c r="B30" i="4"/>
  <c r="B31" i="4"/>
  <c r="B32" i="4"/>
  <c r="B33" i="4"/>
  <c r="B34" i="4"/>
  <c r="B35" i="4"/>
  <c r="B28" i="4"/>
  <c r="E45" i="2"/>
  <c r="E34" i="2"/>
  <c r="E24" i="2"/>
  <c r="E16" i="2"/>
  <c r="E17" i="2" s="1"/>
  <c r="E18" i="2" s="1"/>
  <c r="E19" i="2" s="1"/>
  <c r="E15" i="2"/>
  <c r="E14" i="2"/>
  <c r="B4" i="3"/>
  <c r="D7" i="1" s="1"/>
  <c r="B5" i="3"/>
  <c r="D8" i="1" s="1"/>
  <c r="B6" i="3"/>
  <c r="B3" i="3"/>
  <c r="D9" i="1"/>
  <c r="D12" i="1"/>
  <c r="B1" i="3"/>
  <c r="D1" i="4" s="1"/>
  <c r="E3" i="4" s="1"/>
  <c r="B11" i="1"/>
  <c r="E28" i="4"/>
  <c r="E29" i="4" s="1"/>
  <c r="E30" i="4" s="1"/>
  <c r="E31" i="4" s="1"/>
  <c r="E32" i="4" s="1"/>
  <c r="E33" i="4" s="1"/>
  <c r="E34" i="4" s="1"/>
  <c r="E35" i="4" s="1"/>
  <c r="B16" i="4"/>
  <c r="E16" i="4"/>
  <c r="E17" i="4" s="1"/>
  <c r="E18" i="4" s="1"/>
  <c r="B22" i="4"/>
  <c r="B21" i="4"/>
  <c r="B20" i="4"/>
  <c r="B19" i="4"/>
  <c r="B18" i="4"/>
  <c r="B17" i="4"/>
  <c r="D1" i="2"/>
  <c r="E3" i="2" s="1"/>
  <c r="B10" i="1"/>
  <c r="B12" i="1" s="1"/>
  <c r="D3" i="4" l="1"/>
  <c r="C5" i="4"/>
  <c r="C9" i="4"/>
  <c r="C3" i="4"/>
  <c r="D4" i="4"/>
  <c r="C8" i="4"/>
  <c r="C11" i="4"/>
  <c r="E2" i="4"/>
  <c r="B8" i="4"/>
  <c r="B11" i="4"/>
  <c r="E11" i="4"/>
  <c r="C7" i="4"/>
  <c r="D2" i="4"/>
  <c r="E10" i="4"/>
  <c r="E9" i="4"/>
  <c r="D11" i="4"/>
  <c r="C6" i="4"/>
  <c r="D10" i="4"/>
  <c r="E8" i="4"/>
  <c r="B7" i="4"/>
  <c r="B6" i="4"/>
  <c r="D9" i="4"/>
  <c r="E7" i="4"/>
  <c r="B3" i="4"/>
  <c r="D8" i="4"/>
  <c r="E6" i="4"/>
  <c r="C2" i="4"/>
  <c r="B5" i="4"/>
  <c r="D7" i="4"/>
  <c r="E5" i="4"/>
  <c r="C10" i="4"/>
  <c r="C4" i="4"/>
  <c r="D6" i="4"/>
  <c r="E4" i="4"/>
  <c r="B9" i="4"/>
  <c r="B2" i="4"/>
  <c r="B10" i="4"/>
  <c r="B4" i="4"/>
  <c r="D5" i="4"/>
  <c r="B7" i="3"/>
  <c r="D10" i="1" s="1"/>
  <c r="E53" i="4"/>
  <c r="E54" i="4" s="1"/>
  <c r="E55" i="4" s="1"/>
  <c r="E56" i="4" s="1"/>
  <c r="E57" i="4" s="1"/>
  <c r="E58" i="4" s="1"/>
  <c r="E59" i="4" s="1"/>
  <c r="E41" i="4"/>
  <c r="E42" i="4" s="1"/>
  <c r="E43" i="4" s="1"/>
  <c r="E44" i="4" s="1"/>
  <c r="E45" i="4" s="1"/>
  <c r="E46" i="4" s="1"/>
  <c r="E47" i="4" s="1"/>
  <c r="E19" i="4"/>
  <c r="E20" i="4" s="1"/>
  <c r="E21" i="4" s="1"/>
  <c r="E22" i="4" s="1"/>
  <c r="E23" i="4" s="1"/>
  <c r="B7" i="2"/>
  <c r="D7" i="2"/>
  <c r="C6" i="2"/>
  <c r="D6" i="2"/>
  <c r="C8" i="2"/>
  <c r="B6" i="2"/>
  <c r="D5" i="2"/>
  <c r="D2" i="2"/>
  <c r="C5" i="2"/>
  <c r="D4" i="2"/>
  <c r="D3" i="2"/>
  <c r="B5" i="2"/>
  <c r="C10" i="2"/>
  <c r="C4" i="2"/>
  <c r="E2" i="2"/>
  <c r="C2" i="2"/>
  <c r="B10" i="2"/>
  <c r="B4" i="2"/>
  <c r="C3" i="2"/>
  <c r="C9" i="2"/>
  <c r="B9" i="2"/>
  <c r="B3" i="2"/>
  <c r="B8" i="2"/>
  <c r="D9" i="2"/>
  <c r="C7" i="2"/>
  <c r="D8" i="2"/>
  <c r="B2" i="2"/>
  <c r="E46" i="2"/>
  <c r="E47" i="2" s="1"/>
  <c r="E48" i="2" s="1"/>
  <c r="E49" i="2" s="1"/>
  <c r="E50" i="2" s="1"/>
  <c r="E35" i="2"/>
  <c r="E36" i="2" s="1"/>
  <c r="E37" i="2" s="1"/>
  <c r="E38" i="2" s="1"/>
  <c r="E39" i="2" s="1"/>
  <c r="E8" i="2" s="1"/>
  <c r="E25" i="2"/>
  <c r="E26" i="2" s="1"/>
  <c r="E27" i="2" s="1"/>
  <c r="E28" i="2" s="1"/>
  <c r="E29" i="2" s="1"/>
  <c r="B13" i="1"/>
  <c r="F1" i="2" s="1"/>
  <c r="D10" i="2"/>
  <c r="E10" i="2"/>
  <c r="E9" i="2"/>
  <c r="B8" i="3"/>
  <c r="D11" i="1" s="1"/>
  <c r="E4" i="2" l="1"/>
  <c r="F4" i="2" s="1"/>
  <c r="E7" i="2"/>
  <c r="F7" i="2" s="1"/>
  <c r="E5" i="2"/>
  <c r="F5" i="2" s="1"/>
  <c r="E6" i="2"/>
  <c r="F6" i="2" s="1"/>
  <c r="F3" i="2"/>
  <c r="F2" i="2"/>
  <c r="G1" i="2"/>
  <c r="F8" i="2"/>
  <c r="B10" i="3"/>
  <c r="H1" i="2" l="1" a="1"/>
  <c r="H1" i="2" s="1"/>
  <c r="B14" i="1" s="1"/>
  <c r="C14" i="1" s="1"/>
  <c r="D13" i="1"/>
  <c r="F1" i="4"/>
  <c r="G1" i="4" s="1"/>
  <c r="F3" i="4" l="1"/>
  <c r="F9" i="4"/>
  <c r="F7" i="4"/>
  <c r="F8" i="4"/>
  <c r="F11" i="4"/>
  <c r="F5" i="4"/>
  <c r="F6" i="4"/>
  <c r="F10" i="4"/>
  <c r="F2" i="4"/>
  <c r="F4" i="4"/>
  <c r="H1" i="4" l="1" a="1"/>
  <c r="H1" i="4" s="1"/>
  <c r="B11" i="3" s="1"/>
  <c r="D14" i="1" s="1"/>
  <c r="E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<sst xmlns="http://schemas.openxmlformats.org/spreadsheetml/2006/main" count="39" uniqueCount="23">
  <si>
    <t>MFJ</t>
  </si>
  <si>
    <t>MFS</t>
  </si>
  <si>
    <t>W-2 Income</t>
  </si>
  <si>
    <t xml:space="preserve">Business Income </t>
  </si>
  <si>
    <t>Other Income</t>
  </si>
  <si>
    <t>Total Income</t>
  </si>
  <si>
    <t>Itemized/Standard Deduction</t>
  </si>
  <si>
    <t>Marital Status</t>
  </si>
  <si>
    <t>Single=1, MFJ=2, MFS=3</t>
  </si>
  <si>
    <t>Qualified Business Deduction</t>
  </si>
  <si>
    <t>Corporate Income</t>
  </si>
  <si>
    <t>Taxable Income</t>
  </si>
  <si>
    <t>Income Tax</t>
  </si>
  <si>
    <t>Tax Bracket</t>
  </si>
  <si>
    <t>Single</t>
  </si>
  <si>
    <t>Federal</t>
  </si>
  <si>
    <t>State</t>
  </si>
  <si>
    <t xml:space="preserve">Self Employed / LLC Income </t>
  </si>
  <si>
    <t>HOH</t>
  </si>
  <si>
    <t>Tax Calculator</t>
  </si>
  <si>
    <t>Prepared by A2Z Tax &amp; Financials</t>
  </si>
  <si>
    <t>The caluclator is for simple estimated income tax. For more accurate calculation, you should contcat your tax preparer</t>
  </si>
  <si>
    <t>or use IRS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</si>
</sst>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8"/>
      <color rgb="FF000000"/>
      <name val="Segoe UI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44" fontId="0" fillId="0" borderId="0" xfId="1" applyFont="1"/>
    <xf numFmtId="0" fontId="0" fillId="2" borderId="0" xfId="0" applyFill="1" applyProtection="1"/>
    <xf numFmtId="0" fontId="0" fillId="3" borderId="0" xfId="0" applyFill="1" applyProtection="1"/>
    <xf numFmtId="0" fontId="2" fillId="2" borderId="0" xfId="0" applyFont="1" applyFill="1" applyAlignment="1" applyProtection="1">
      <alignment horizontal="center"/>
    </xf>
    <xf numFmtId="164" fontId="0" fillId="2" borderId="0" xfId="1" applyNumberFormat="1" applyFont="1" applyFill="1" applyProtection="1"/>
    <xf numFmtId="164" fontId="4" fillId="2" borderId="0" xfId="1" applyNumberFormat="1" applyFont="1" applyFill="1" applyProtection="1"/>
    <xf numFmtId="0" fontId="4" fillId="2" borderId="0" xfId="0" applyFont="1" applyFill="1" applyProtection="1"/>
    <xf numFmtId="164" fontId="3" fillId="2" borderId="0" xfId="1" applyNumberFormat="1" applyFont="1" applyFill="1" applyProtection="1"/>
    <xf numFmtId="10" fontId="1" fillId="2" borderId="0" xfId="2" applyNumberFormat="1" applyFont="1" applyFill="1" applyProtection="1"/>
    <xf numFmtId="10" fontId="0" fillId="2" borderId="0" xfId="2" applyNumberFormat="1" applyFont="1" applyFill="1" applyProtection="1"/>
    <xf numFmtId="164" fontId="0" fillId="2" borderId="0" xfId="1" applyNumberFormat="1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B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144780</xdr:colOff>
          <xdr:row>4</xdr:row>
          <xdr:rowOff>0</xdr:rowOff>
        </xdr:from>
        <xdr:to>
          <xdr:col>7</xdr:col>
          <xdr:colOff>381000</xdr:colOff>
          <xdr:row>8</xdr:row>
          <xdr:rowOff>45720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4960620" y="731520"/>
              <a:ext cx="1455420" cy="777240"/>
              <a:chOff x="4960620" y="731520"/>
              <a:chExt cx="1455420" cy="77724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4960620" y="731520"/>
                <a:ext cx="102870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Single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4960620" y="914400"/>
                <a:ext cx="102870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Married Filing Jointly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968240" y="1082040"/>
                <a:ext cx="1447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Married Filing Seperately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4975860" y="1272540"/>
                <a:ext cx="1394460" cy="2362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Head of Household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6</xdr:col>
      <xdr:colOff>476957</xdr:colOff>
      <xdr:row>14</xdr:row>
      <xdr:rowOff>60960</xdr:rowOff>
    </xdr:from>
    <xdr:to>
      <xdr:col>7</xdr:col>
      <xdr:colOff>560323</xdr:colOff>
      <xdr:row>17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397" y="2667000"/>
          <a:ext cx="692966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4403-A4B7-4FA1-A74A-948F6EAD3AC8}">
  <dimension ref="A1:H20"/>
  <sheetViews>
    <sheetView tabSelected="1" workbookViewId="0">
      <selection activeCell="B6" sqref="B6"/>
    </sheetView>
  </sheetViews>
  <sheetFormatPr defaultRowHeight="14.4" x14ac:dyDescent="0.3"/>
  <cols>
    <col min="1" max="1" width="25.109375" style="5" bestFit="1" customWidth="1"/>
    <col min="2" max="2" width="13.6640625" style="5" bestFit="1" customWidth="1"/>
    <col min="3" max="3" width="8.88671875" style="5"/>
    <col min="4" max="4" width="13.6640625" style="5" bestFit="1" customWidth="1"/>
    <col min="5" max="16384" width="8.88671875" style="5"/>
  </cols>
  <sheetData>
    <row r="1" spans="1:8" x14ac:dyDescent="0.3">
      <c r="A1" s="16" t="s">
        <v>19</v>
      </c>
      <c r="B1" s="16"/>
      <c r="C1" s="16"/>
      <c r="D1" s="16"/>
      <c r="E1" s="16"/>
      <c r="F1" s="16"/>
      <c r="G1" s="16"/>
      <c r="H1" s="16"/>
    </row>
    <row r="2" spans="1:8" x14ac:dyDescent="0.3">
      <c r="A2" s="16"/>
      <c r="B2" s="16"/>
      <c r="C2" s="16"/>
      <c r="D2" s="16"/>
      <c r="E2" s="16"/>
      <c r="F2" s="16"/>
      <c r="G2" s="16"/>
      <c r="H2" s="16"/>
    </row>
    <row r="3" spans="1:8" x14ac:dyDescent="0.3">
      <c r="A3" s="16"/>
      <c r="B3" s="16"/>
      <c r="C3" s="16"/>
      <c r="D3" s="16"/>
      <c r="E3" s="16"/>
      <c r="F3" s="16"/>
      <c r="G3" s="16"/>
      <c r="H3" s="16"/>
    </row>
    <row r="4" spans="1:8" x14ac:dyDescent="0.3">
      <c r="B4" s="15">
        <v>1</v>
      </c>
      <c r="F4" s="6" t="s">
        <v>7</v>
      </c>
      <c r="G4" s="6"/>
      <c r="H4" s="6"/>
    </row>
    <row r="5" spans="1:8" x14ac:dyDescent="0.3">
      <c r="B5" s="7" t="s">
        <v>15</v>
      </c>
      <c r="C5" s="7"/>
      <c r="D5" s="7" t="s">
        <v>16</v>
      </c>
      <c r="F5" s="6"/>
      <c r="G5" s="6"/>
      <c r="H5" s="6"/>
    </row>
    <row r="6" spans="1:8" x14ac:dyDescent="0.3">
      <c r="A6" s="5" t="s">
        <v>2</v>
      </c>
      <c r="B6" s="14"/>
      <c r="D6" s="8">
        <f>B6</f>
        <v>0</v>
      </c>
      <c r="F6" s="6"/>
      <c r="G6" s="6"/>
      <c r="H6" s="6"/>
    </row>
    <row r="7" spans="1:8" x14ac:dyDescent="0.3">
      <c r="A7" s="5" t="s">
        <v>17</v>
      </c>
      <c r="B7" s="14"/>
      <c r="D7" s="8">
        <f>State!B4</f>
        <v>0</v>
      </c>
      <c r="F7" s="6"/>
      <c r="G7" s="6"/>
      <c r="H7" s="6"/>
    </row>
    <row r="8" spans="1:8" x14ac:dyDescent="0.3">
      <c r="A8" s="5" t="s">
        <v>10</v>
      </c>
      <c r="B8" s="14"/>
      <c r="D8" s="8">
        <f>State!B5</f>
        <v>0</v>
      </c>
      <c r="F8" s="6"/>
      <c r="G8" s="6"/>
      <c r="H8" s="6"/>
    </row>
    <row r="9" spans="1:8" x14ac:dyDescent="0.3">
      <c r="A9" s="5" t="s">
        <v>4</v>
      </c>
      <c r="B9" s="14">
        <v>0</v>
      </c>
      <c r="D9" s="8">
        <f>State!B6</f>
        <v>0</v>
      </c>
      <c r="F9" s="6"/>
      <c r="G9" s="6"/>
      <c r="H9" s="6"/>
    </row>
    <row r="10" spans="1:8" x14ac:dyDescent="0.3">
      <c r="A10" s="5" t="s">
        <v>5</v>
      </c>
      <c r="B10" s="8">
        <f>SUM(B6:B9)</f>
        <v>0</v>
      </c>
      <c r="D10" s="8">
        <f>State!B7</f>
        <v>0</v>
      </c>
    </row>
    <row r="11" spans="1:8" x14ac:dyDescent="0.3">
      <c r="A11" s="5" t="s">
        <v>6</v>
      </c>
      <c r="B11" s="8">
        <f>IF(B4=1,12200,IF(B4=2,24400,12200))</f>
        <v>12200</v>
      </c>
      <c r="D11" s="8">
        <f>State!B8</f>
        <v>4537</v>
      </c>
    </row>
    <row r="12" spans="1:8" x14ac:dyDescent="0.3">
      <c r="A12" s="5" t="s">
        <v>9</v>
      </c>
      <c r="B12" s="8">
        <f>MIN((B7+B8)*0.2,B10*0.13)</f>
        <v>0</v>
      </c>
      <c r="D12" s="8">
        <f>State!B9</f>
        <v>0</v>
      </c>
    </row>
    <row r="13" spans="1:8" ht="16.2" x14ac:dyDescent="0.45">
      <c r="A13" s="5" t="s">
        <v>11</v>
      </c>
      <c r="B13" s="9">
        <f>B10-B11-B12</f>
        <v>-12200</v>
      </c>
      <c r="C13" s="10"/>
      <c r="D13" s="9">
        <f>State!B10</f>
        <v>-4537</v>
      </c>
    </row>
    <row r="14" spans="1:8" ht="16.2" x14ac:dyDescent="0.45">
      <c r="A14" s="5" t="s">
        <v>12</v>
      </c>
      <c r="B14" s="11">
        <f>'Federal Table'!H1</f>
        <v>-1220</v>
      </c>
      <c r="C14" s="12" t="e">
        <f>B14/B10</f>
        <v>#DIV/0!</v>
      </c>
      <c r="D14" s="11">
        <f>State!B11</f>
        <v>-45.37</v>
      </c>
      <c r="E14" s="13" t="e">
        <f>D14/D10</f>
        <v>#DIV/0!</v>
      </c>
    </row>
    <row r="18" spans="1:1" x14ac:dyDescent="0.3">
      <c r="A18" s="5" t="s">
        <v>20</v>
      </c>
    </row>
    <row r="19" spans="1:1" x14ac:dyDescent="0.3">
      <c r="A19" s="5" t="s">
        <v>21</v>
      </c>
    </row>
    <row r="20" spans="1:1" x14ac:dyDescent="0.3">
      <c r="A20" s="5" t="s">
        <v>22</v>
      </c>
    </row>
  </sheetData>
  <sheetProtection algorithmName="SHA-512" hashValue="ZoiqCZqPZMlwUe9DcFBPzN4KIWNogGe6eZiiJWV0g5bbbDciHexG7auuvghqv2L5wDE2j11MDe6uI92h11/K+Q==" saltValue="9/IcPQd1Te6y7cKA33j1yw==" spinCount="100000" sheet="1" objects="1" scenarios="1" selectLockedCells="1"/>
  <mergeCells count="1">
    <mergeCell ref="A1:H3"/>
  </mergeCell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5</xdr:col>
                    <xdr:colOff>144780</xdr:colOff>
                    <xdr:row>4</xdr:row>
                    <xdr:rowOff>0</xdr:rowOff>
                  </from>
                  <to>
                    <xdr:col>6</xdr:col>
                    <xdr:colOff>563880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5</xdr:col>
                    <xdr:colOff>144780</xdr:colOff>
                    <xdr:row>5</xdr:row>
                    <xdr:rowOff>0</xdr:rowOff>
                  </from>
                  <to>
                    <xdr:col>6</xdr:col>
                    <xdr:colOff>563880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5</xdr:col>
                    <xdr:colOff>152400</xdr:colOff>
                    <xdr:row>5</xdr:row>
                    <xdr:rowOff>167640</xdr:rowOff>
                  </from>
                  <to>
                    <xdr:col>7</xdr:col>
                    <xdr:colOff>381000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6</xdr:row>
                    <xdr:rowOff>175260</xdr:rowOff>
                  </from>
                  <to>
                    <xdr:col>7</xdr:col>
                    <xdr:colOff>335280</xdr:colOff>
                    <xdr:row>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57DD-03B1-4B4B-BF12-552F41839BE6}">
  <dimension ref="A1:H50"/>
  <sheetViews>
    <sheetView workbookViewId="0">
      <selection activeCell="B45" sqref="B45:B50"/>
    </sheetView>
  </sheetViews>
  <sheetFormatPr defaultRowHeight="14.4" x14ac:dyDescent="0.3"/>
  <sheetData>
    <row r="1" spans="1:8" x14ac:dyDescent="0.3">
      <c r="B1" t="s">
        <v>13</v>
      </c>
      <c r="D1">
        <f>Federal!B4</f>
        <v>1</v>
      </c>
      <c r="F1">
        <f>Federal!B13</f>
        <v>-12200</v>
      </c>
      <c r="G1">
        <f>IF(F1&lt;=C2,1,IF(F1&lt;=C3,2,IF(F1&lt;=C4,3,IF(F1&lt;=C5,4,IF(F1&lt;=C6,5,IF(F1&lt;=C7,6,7))))))</f>
        <v>1</v>
      </c>
      <c r="H1" cm="1">
        <f t="array" ref="H1">INDEX(F2:F8,G1)</f>
        <v>-1220</v>
      </c>
    </row>
    <row r="2" spans="1:8" x14ac:dyDescent="0.3">
      <c r="A2">
        <v>1</v>
      </c>
      <c r="B2">
        <f>IF($D$1=2,B13,IF($D$1=3,B23,IF($D$1=1,B33,IF($D$1=4,B44,0))))</f>
        <v>0</v>
      </c>
      <c r="C2">
        <f>IF($D$1=2,C13,IF($D$1=3,C23,IF($D$1=1,C33,IF($D$1=4,C44,0))))</f>
        <v>9950</v>
      </c>
      <c r="D2">
        <f>IF($D$1=2,D13,IF($D$1=3,D23,IF($D$1=1,D33,IF($D$1=4,D44,0))))</f>
        <v>0.1</v>
      </c>
      <c r="E2">
        <f>IF($D$1=2,E13,IF($D$1=3,E23,IF($D$1=1,E33,IF($D$1=4,E44,0))))</f>
        <v>0</v>
      </c>
      <c r="F2">
        <f>E2+($F$1-C1)*D2</f>
        <v>-1220</v>
      </c>
    </row>
    <row r="3" spans="1:8" x14ac:dyDescent="0.3">
      <c r="A3">
        <v>2</v>
      </c>
      <c r="B3">
        <f t="shared" ref="B3:E3" si="0">IF($D$1=2,B14,IF($D$1=3,B24,IF($D$1=1,B34,IF($D$1=4,B45,0))))</f>
        <v>9950</v>
      </c>
      <c r="C3">
        <f t="shared" si="0"/>
        <v>40525</v>
      </c>
      <c r="D3">
        <f t="shared" si="0"/>
        <v>0.12</v>
      </c>
      <c r="E3">
        <f t="shared" si="0"/>
        <v>995</v>
      </c>
      <c r="F3">
        <f t="shared" ref="F3:F6" si="1">E3+($F$1-C2)*D3</f>
        <v>-1663</v>
      </c>
    </row>
    <row r="4" spans="1:8" x14ac:dyDescent="0.3">
      <c r="A4">
        <v>3</v>
      </c>
      <c r="B4">
        <f t="shared" ref="B4:E4" si="2">IF($D$1=2,B15,IF($D$1=3,B25,IF($D$1=1,B35,IF($D$1=4,B46,0))))</f>
        <v>40525</v>
      </c>
      <c r="C4">
        <f t="shared" si="2"/>
        <v>86375</v>
      </c>
      <c r="D4">
        <f t="shared" si="2"/>
        <v>0.22</v>
      </c>
      <c r="E4">
        <f t="shared" si="2"/>
        <v>4664</v>
      </c>
      <c r="F4">
        <f t="shared" si="1"/>
        <v>-6935.5</v>
      </c>
    </row>
    <row r="5" spans="1:8" x14ac:dyDescent="0.3">
      <c r="A5">
        <v>4</v>
      </c>
      <c r="B5">
        <f t="shared" ref="B5:E5" si="3">IF($D$1=2,B16,IF($D$1=3,B26,IF($D$1=1,B36,IF($D$1=4,B47,0))))</f>
        <v>86375</v>
      </c>
      <c r="C5">
        <f t="shared" si="3"/>
        <v>164925</v>
      </c>
      <c r="D5">
        <f t="shared" si="3"/>
        <v>0.24</v>
      </c>
      <c r="E5">
        <f t="shared" si="3"/>
        <v>14751</v>
      </c>
      <c r="F5">
        <f t="shared" si="1"/>
        <v>-8907</v>
      </c>
    </row>
    <row r="6" spans="1:8" x14ac:dyDescent="0.3">
      <c r="A6">
        <v>5</v>
      </c>
      <c r="B6">
        <f t="shared" ref="B6:E6" si="4">IF($D$1=2,B17,IF($D$1=3,B27,IF($D$1=1,B37,IF($D$1=4,B48,0))))</f>
        <v>164925</v>
      </c>
      <c r="C6">
        <f t="shared" si="4"/>
        <v>209425</v>
      </c>
      <c r="D6">
        <f t="shared" si="4"/>
        <v>0.32</v>
      </c>
      <c r="E6">
        <f t="shared" si="4"/>
        <v>33603</v>
      </c>
      <c r="F6">
        <f t="shared" si="1"/>
        <v>-23077</v>
      </c>
    </row>
    <row r="7" spans="1:8" x14ac:dyDescent="0.3">
      <c r="A7">
        <v>6</v>
      </c>
      <c r="B7">
        <f t="shared" ref="B7:E7" si="5">IF($D$1=2,B18,IF($D$1=3,B28,IF($D$1=1,B38,IF($D$1=4,B49,0))))</f>
        <v>209425</v>
      </c>
      <c r="C7">
        <f t="shared" si="5"/>
        <v>523600</v>
      </c>
      <c r="D7">
        <f t="shared" si="5"/>
        <v>0.35</v>
      </c>
      <c r="E7">
        <f t="shared" si="5"/>
        <v>47843</v>
      </c>
      <c r="F7">
        <f>E7+($F$1-C6)*D7</f>
        <v>-29725.75</v>
      </c>
    </row>
    <row r="8" spans="1:8" x14ac:dyDescent="0.3">
      <c r="A8">
        <v>7</v>
      </c>
      <c r="B8">
        <f t="shared" ref="B8:E8" si="6">IF($D$1=2,B19,IF($D$1=3,B29,IF($D$1=1,B39,IF($D$1=4,B50,0))))</f>
        <v>523600</v>
      </c>
      <c r="C8">
        <f t="shared" si="6"/>
        <v>0</v>
      </c>
      <c r="D8">
        <f t="shared" si="6"/>
        <v>0.37</v>
      </c>
      <c r="E8">
        <f t="shared" si="6"/>
        <v>157804</v>
      </c>
      <c r="F8">
        <f>E8+($F$1-C7)*D8</f>
        <v>-40442</v>
      </c>
    </row>
    <row r="9" spans="1:8" x14ac:dyDescent="0.3">
      <c r="B9">
        <f t="shared" ref="B9:D9" si="7">IF($D$1=2,B20,IF($D$1=3,B30,IF($D$1=1,B40,IF($D$1=4,B51,0))))</f>
        <v>0</v>
      </c>
      <c r="C9">
        <f t="shared" si="7"/>
        <v>0</v>
      </c>
      <c r="D9">
        <f t="shared" si="7"/>
        <v>0</v>
      </c>
      <c r="E9">
        <f t="shared" ref="E9" si="8">IF($D$1=2,E20,IF($D$1=3,E30,0))</f>
        <v>0</v>
      </c>
    </row>
    <row r="10" spans="1:8" x14ac:dyDescent="0.3">
      <c r="B10">
        <f t="shared" ref="B10:C10" si="9">IF($D$1=2,B21,IF($D$1=3,B31,IF($D$1=1,B41,IF($D$1=4,B52,0))))</f>
        <v>0</v>
      </c>
      <c r="C10">
        <f t="shared" si="9"/>
        <v>0</v>
      </c>
      <c r="D10">
        <f t="shared" ref="D10:E10" si="10">IF($D$1=2,D21,IF($D$1=3,D31,0))</f>
        <v>0</v>
      </c>
      <c r="E10">
        <f t="shared" si="10"/>
        <v>0</v>
      </c>
    </row>
    <row r="12" spans="1:8" x14ac:dyDescent="0.3">
      <c r="B12">
        <v>2</v>
      </c>
      <c r="C12" t="s">
        <v>0</v>
      </c>
    </row>
    <row r="13" spans="1:8" x14ac:dyDescent="0.3">
      <c r="C13">
        <v>19900</v>
      </c>
      <c r="D13" s="1">
        <v>0.1</v>
      </c>
      <c r="E13">
        <v>0</v>
      </c>
    </row>
    <row r="14" spans="1:8" x14ac:dyDescent="0.3">
      <c r="B14">
        <v>19901</v>
      </c>
      <c r="C14">
        <v>81050</v>
      </c>
      <c r="D14" s="1">
        <v>0.12</v>
      </c>
      <c r="E14">
        <f>C13*D13</f>
        <v>1990</v>
      </c>
    </row>
    <row r="15" spans="1:8" x14ac:dyDescent="0.3">
      <c r="B15">
        <f>C14</f>
        <v>81050</v>
      </c>
      <c r="C15">
        <v>172750</v>
      </c>
      <c r="D15" s="1">
        <v>0.22</v>
      </c>
      <c r="E15">
        <f>ROUND(E14+(C14-B14)*D14,0)</f>
        <v>9328</v>
      </c>
    </row>
    <row r="16" spans="1:8" x14ac:dyDescent="0.3">
      <c r="B16">
        <f t="shared" ref="B16:B19" si="11">C15</f>
        <v>172750</v>
      </c>
      <c r="C16">
        <v>329850</v>
      </c>
      <c r="D16" s="1">
        <v>0.24</v>
      </c>
      <c r="E16">
        <f t="shared" ref="E16:E19" si="12">ROUND(E15+(C15-B15)*D15,0)</f>
        <v>29502</v>
      </c>
    </row>
    <row r="17" spans="2:5" x14ac:dyDescent="0.3">
      <c r="B17">
        <f t="shared" si="11"/>
        <v>329850</v>
      </c>
      <c r="C17">
        <v>418850</v>
      </c>
      <c r="D17" s="1">
        <v>0.32</v>
      </c>
      <c r="E17">
        <f t="shared" si="12"/>
        <v>67206</v>
      </c>
    </row>
    <row r="18" spans="2:5" x14ac:dyDescent="0.3">
      <c r="B18">
        <f t="shared" si="11"/>
        <v>418850</v>
      </c>
      <c r="C18">
        <v>628300</v>
      </c>
      <c r="D18" s="1">
        <v>0.35</v>
      </c>
      <c r="E18">
        <f t="shared" si="12"/>
        <v>95686</v>
      </c>
    </row>
    <row r="19" spans="2:5" x14ac:dyDescent="0.3">
      <c r="B19">
        <f t="shared" si="11"/>
        <v>628300</v>
      </c>
      <c r="D19" s="1">
        <v>0.37</v>
      </c>
      <c r="E19">
        <f t="shared" si="12"/>
        <v>168994</v>
      </c>
    </row>
    <row r="22" spans="2:5" x14ac:dyDescent="0.3">
      <c r="B22">
        <v>3</v>
      </c>
      <c r="C22" t="s">
        <v>1</v>
      </c>
    </row>
    <row r="23" spans="2:5" x14ac:dyDescent="0.3">
      <c r="B23">
        <v>0</v>
      </c>
      <c r="C23">
        <v>9950</v>
      </c>
      <c r="D23" s="1">
        <v>0.1</v>
      </c>
      <c r="E23">
        <v>0</v>
      </c>
    </row>
    <row r="24" spans="2:5" x14ac:dyDescent="0.3">
      <c r="B24">
        <f>C23</f>
        <v>9950</v>
      </c>
      <c r="C24">
        <v>40525</v>
      </c>
      <c r="D24" s="1">
        <v>0.12</v>
      </c>
      <c r="E24">
        <f>C23*D23</f>
        <v>995</v>
      </c>
    </row>
    <row r="25" spans="2:5" x14ac:dyDescent="0.3">
      <c r="B25">
        <f t="shared" ref="B25:B29" si="13">C24</f>
        <v>40525</v>
      </c>
      <c r="C25">
        <v>86375</v>
      </c>
      <c r="D25" s="1">
        <v>0.22</v>
      </c>
      <c r="E25">
        <f>ROUND(E24+(C24-B24)*D24,0)</f>
        <v>4664</v>
      </c>
    </row>
    <row r="26" spans="2:5" x14ac:dyDescent="0.3">
      <c r="B26">
        <f t="shared" si="13"/>
        <v>86375</v>
      </c>
      <c r="C26">
        <v>164925</v>
      </c>
      <c r="D26" s="1">
        <v>0.24</v>
      </c>
      <c r="E26">
        <f t="shared" ref="E26:E29" si="14">ROUND(E25+(C25-B25)*D25,0)</f>
        <v>14751</v>
      </c>
    </row>
    <row r="27" spans="2:5" x14ac:dyDescent="0.3">
      <c r="B27">
        <f t="shared" si="13"/>
        <v>164925</v>
      </c>
      <c r="C27">
        <v>209425</v>
      </c>
      <c r="D27" s="1">
        <v>0.32</v>
      </c>
      <c r="E27">
        <f t="shared" si="14"/>
        <v>33603</v>
      </c>
    </row>
    <row r="28" spans="2:5" x14ac:dyDescent="0.3">
      <c r="B28">
        <f t="shared" si="13"/>
        <v>209425</v>
      </c>
      <c r="C28">
        <v>314150</v>
      </c>
      <c r="D28" s="1">
        <v>0.35</v>
      </c>
      <c r="E28">
        <f t="shared" si="14"/>
        <v>47843</v>
      </c>
    </row>
    <row r="29" spans="2:5" x14ac:dyDescent="0.3">
      <c r="B29">
        <f t="shared" si="13"/>
        <v>314150</v>
      </c>
      <c r="D29" s="1">
        <v>0.37</v>
      </c>
      <c r="E29">
        <f t="shared" si="14"/>
        <v>84497</v>
      </c>
    </row>
    <row r="32" spans="2:5" x14ac:dyDescent="0.3">
      <c r="B32">
        <v>1</v>
      </c>
      <c r="C32" t="s">
        <v>14</v>
      </c>
    </row>
    <row r="33" spans="2:5" x14ac:dyDescent="0.3">
      <c r="C33">
        <v>9950</v>
      </c>
      <c r="D33" s="1">
        <v>0.1</v>
      </c>
      <c r="E33">
        <v>0</v>
      </c>
    </row>
    <row r="34" spans="2:5" x14ac:dyDescent="0.3">
      <c r="B34">
        <f>C33</f>
        <v>9950</v>
      </c>
      <c r="C34">
        <v>40525</v>
      </c>
      <c r="D34" s="1">
        <v>0.12</v>
      </c>
      <c r="E34">
        <f>C33*D33</f>
        <v>995</v>
      </c>
    </row>
    <row r="35" spans="2:5" x14ac:dyDescent="0.3">
      <c r="B35">
        <f t="shared" ref="B35:B39" si="15">C34</f>
        <v>40525</v>
      </c>
      <c r="C35">
        <v>86375</v>
      </c>
      <c r="D35" s="1">
        <v>0.22</v>
      </c>
      <c r="E35">
        <f>ROUND(E34+(C34-B34)*D34,0)</f>
        <v>4664</v>
      </c>
    </row>
    <row r="36" spans="2:5" x14ac:dyDescent="0.3">
      <c r="B36">
        <f t="shared" si="15"/>
        <v>86375</v>
      </c>
      <c r="C36">
        <v>164925</v>
      </c>
      <c r="D36" s="1">
        <v>0.24</v>
      </c>
      <c r="E36">
        <f t="shared" ref="E36:E39" si="16">ROUND(E35+(C35-B35)*D35,0)</f>
        <v>14751</v>
      </c>
    </row>
    <row r="37" spans="2:5" x14ac:dyDescent="0.3">
      <c r="B37">
        <f t="shared" si="15"/>
        <v>164925</v>
      </c>
      <c r="C37">
        <v>209425</v>
      </c>
      <c r="D37" s="1">
        <v>0.32</v>
      </c>
      <c r="E37">
        <f t="shared" si="16"/>
        <v>33603</v>
      </c>
    </row>
    <row r="38" spans="2:5" x14ac:dyDescent="0.3">
      <c r="B38">
        <f t="shared" si="15"/>
        <v>209425</v>
      </c>
      <c r="C38">
        <v>523600</v>
      </c>
      <c r="D38" s="1">
        <v>0.35</v>
      </c>
      <c r="E38">
        <f t="shared" si="16"/>
        <v>47843</v>
      </c>
    </row>
    <row r="39" spans="2:5" x14ac:dyDescent="0.3">
      <c r="B39">
        <f t="shared" si="15"/>
        <v>523600</v>
      </c>
      <c r="D39" s="1">
        <v>0.37</v>
      </c>
      <c r="E39">
        <f t="shared" si="16"/>
        <v>157804</v>
      </c>
    </row>
    <row r="43" spans="2:5" x14ac:dyDescent="0.3">
      <c r="B43">
        <v>4</v>
      </c>
      <c r="C43" t="s">
        <v>18</v>
      </c>
    </row>
    <row r="44" spans="2:5" x14ac:dyDescent="0.3">
      <c r="C44">
        <v>14200</v>
      </c>
      <c r="D44" s="1">
        <v>0.1</v>
      </c>
      <c r="E44">
        <v>0</v>
      </c>
    </row>
    <row r="45" spans="2:5" x14ac:dyDescent="0.3">
      <c r="B45">
        <f>C44</f>
        <v>14200</v>
      </c>
      <c r="C45">
        <v>54200</v>
      </c>
      <c r="D45" s="1">
        <v>0.12</v>
      </c>
      <c r="E45">
        <f>C44*D44</f>
        <v>1420</v>
      </c>
    </row>
    <row r="46" spans="2:5" x14ac:dyDescent="0.3">
      <c r="B46">
        <f t="shared" ref="B46:B50" si="17">C45</f>
        <v>54200</v>
      </c>
      <c r="C46">
        <v>86350</v>
      </c>
      <c r="D46" s="1">
        <v>0.22</v>
      </c>
      <c r="E46">
        <f>ROUND(E45+(C45-B45)*D45,0)</f>
        <v>6220</v>
      </c>
    </row>
    <row r="47" spans="2:5" x14ac:dyDescent="0.3">
      <c r="B47">
        <f t="shared" si="17"/>
        <v>86350</v>
      </c>
      <c r="C47">
        <v>164900</v>
      </c>
      <c r="D47" s="1">
        <v>0.24</v>
      </c>
      <c r="E47">
        <f t="shared" ref="E47:E50" si="18">ROUND(E46+(C46-B46)*D46,0)</f>
        <v>13293</v>
      </c>
    </row>
    <row r="48" spans="2:5" x14ac:dyDescent="0.3">
      <c r="B48">
        <f t="shared" si="17"/>
        <v>164900</v>
      </c>
      <c r="C48">
        <v>209400</v>
      </c>
      <c r="D48" s="1">
        <v>0.32</v>
      </c>
      <c r="E48">
        <f t="shared" si="18"/>
        <v>32145</v>
      </c>
    </row>
    <row r="49" spans="2:5" x14ac:dyDescent="0.3">
      <c r="B49">
        <f t="shared" si="17"/>
        <v>209400</v>
      </c>
      <c r="C49">
        <v>523600</v>
      </c>
      <c r="D49" s="1">
        <v>0.35</v>
      </c>
      <c r="E49">
        <f t="shared" si="18"/>
        <v>46385</v>
      </c>
    </row>
    <row r="50" spans="2:5" x14ac:dyDescent="0.3">
      <c r="B50">
        <f t="shared" si="17"/>
        <v>523600</v>
      </c>
      <c r="D50" s="1">
        <v>0.37</v>
      </c>
      <c r="E50">
        <f t="shared" si="18"/>
        <v>156355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E239-41F3-494A-82A5-07D25805E1A1}">
  <dimension ref="A1:E11"/>
  <sheetViews>
    <sheetView workbookViewId="0">
      <selection activeCell="B8" sqref="B8"/>
    </sheetView>
  </sheetViews>
  <sheetFormatPr defaultRowHeight="14.4" x14ac:dyDescent="0.3"/>
  <cols>
    <col min="1" max="1" width="25.109375" bestFit="1" customWidth="1"/>
    <col min="2" max="2" width="13.6640625" bestFit="1" customWidth="1"/>
  </cols>
  <sheetData>
    <row r="1" spans="1:5" x14ac:dyDescent="0.3">
      <c r="A1" t="s">
        <v>7</v>
      </c>
      <c r="B1">
        <f>Federal!B4</f>
        <v>1</v>
      </c>
      <c r="C1" t="s">
        <v>8</v>
      </c>
    </row>
    <row r="2" spans="1:5" x14ac:dyDescent="0.3">
      <c r="B2" t="s">
        <v>15</v>
      </c>
      <c r="E2" t="s">
        <v>16</v>
      </c>
    </row>
    <row r="3" spans="1:5" x14ac:dyDescent="0.3">
      <c r="A3" t="s">
        <v>2</v>
      </c>
      <c r="B3" s="2">
        <f>Federal!B6</f>
        <v>0</v>
      </c>
    </row>
    <row r="4" spans="1:5" x14ac:dyDescent="0.3">
      <c r="A4" t="s">
        <v>3</v>
      </c>
      <c r="B4" s="2">
        <f>Federal!B7</f>
        <v>0</v>
      </c>
    </row>
    <row r="5" spans="1:5" x14ac:dyDescent="0.3">
      <c r="A5" t="s">
        <v>10</v>
      </c>
      <c r="B5" s="2">
        <f>Federal!B8</f>
        <v>0</v>
      </c>
    </row>
    <row r="6" spans="1:5" x14ac:dyDescent="0.3">
      <c r="A6" t="s">
        <v>4</v>
      </c>
      <c r="B6" s="2">
        <f>Federal!B9</f>
        <v>0</v>
      </c>
    </row>
    <row r="7" spans="1:5" x14ac:dyDescent="0.3">
      <c r="A7" t="s">
        <v>5</v>
      </c>
      <c r="B7" s="2">
        <f>SUM(B3:B6)</f>
        <v>0</v>
      </c>
    </row>
    <row r="8" spans="1:5" x14ac:dyDescent="0.3">
      <c r="A8" t="s">
        <v>6</v>
      </c>
      <c r="B8" s="2">
        <f>IF(B1=1,4537,IF(B1=2,4537*2,4537))</f>
        <v>4537</v>
      </c>
    </row>
    <row r="9" spans="1:5" x14ac:dyDescent="0.3">
      <c r="A9" t="s">
        <v>9</v>
      </c>
      <c r="B9" s="2">
        <v>0</v>
      </c>
    </row>
    <row r="10" spans="1:5" x14ac:dyDescent="0.3">
      <c r="A10" t="s">
        <v>11</v>
      </c>
      <c r="B10" s="2">
        <f>B7-B8-B9</f>
        <v>-4537</v>
      </c>
    </row>
    <row r="11" spans="1:5" x14ac:dyDescent="0.3">
      <c r="A11" t="s">
        <v>12</v>
      </c>
      <c r="B11" s="2">
        <f>'State Table'!H1</f>
        <v>-45.37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3149-8203-46F0-8598-24E994BCE4ED}">
  <dimension ref="A1:H60"/>
  <sheetViews>
    <sheetView workbookViewId="0">
      <selection activeCell="H1" sqref="H1"/>
    </sheetView>
  </sheetViews>
  <sheetFormatPr defaultRowHeight="14.4" x14ac:dyDescent="0.3"/>
  <cols>
    <col min="2" max="3" width="13.6640625" bestFit="1" customWidth="1"/>
    <col min="5" max="5" width="12.109375" bestFit="1" customWidth="1"/>
    <col min="6" max="6" width="13.6640625" bestFit="1" customWidth="1"/>
    <col min="8" max="8" width="12.109375" bestFit="1" customWidth="1"/>
  </cols>
  <sheetData>
    <row r="1" spans="1:8" x14ac:dyDescent="0.3">
      <c r="B1" t="s">
        <v>13</v>
      </c>
      <c r="D1">
        <f>State!B1</f>
        <v>1</v>
      </c>
      <c r="E1" s="2"/>
      <c r="F1" s="2">
        <f>State!B10</f>
        <v>-4537</v>
      </c>
      <c r="G1">
        <f>IF(F1&lt;=C2,1,IF(F1&lt;=C3,2,IF(F1&lt;=C4,3,IF(F1&lt;=C5,4,IF(F1&lt;=C6,5,IF(F1&lt;=C7,6,IF(F1&lt;=C8,7,IF(F1&lt;=C9,8,9))))))))</f>
        <v>1</v>
      </c>
      <c r="H1" s="4" cm="1">
        <f t="array" ref="H1">INDEX(F2:F11,G1)</f>
        <v>-45.37</v>
      </c>
    </row>
    <row r="2" spans="1:8" x14ac:dyDescent="0.3">
      <c r="A2">
        <v>1</v>
      </c>
      <c r="B2" s="2">
        <f>IF($D$1=2,B15,IF($D$1=3,B27,IF($D$1=1,B51,IF($D$1=4,B39,0))))</f>
        <v>0</v>
      </c>
      <c r="C2" s="2">
        <f>IF($D$1=2,C15,IF($D$1=3,C27,IF($D$1=1,C51,IF($D$1=4,C39,0))))</f>
        <v>8932</v>
      </c>
      <c r="D2" s="1">
        <f>IF($D$1=2,D15,IF($D$1=3,D27,IF($D$1=1,D51,IF($D$1=4,D39,0))))</f>
        <v>0.01</v>
      </c>
      <c r="E2" s="2">
        <f>IF($D$1=2,E15,IF($D$1=3,E27,IF($D$1=1,E51,IF($D$1=4,E39,0))))</f>
        <v>0</v>
      </c>
      <c r="F2" s="2">
        <f>E2+($F$1-C1)*D2</f>
        <v>-45.37</v>
      </c>
    </row>
    <row r="3" spans="1:8" x14ac:dyDescent="0.3">
      <c r="A3">
        <v>2</v>
      </c>
      <c r="B3" s="2">
        <f t="shared" ref="B3:E3" si="0">IF($D$1=2,B16,IF($D$1=3,B28,IF($D$1=1,B52,IF($D$1=4,B40,0))))</f>
        <v>8932</v>
      </c>
      <c r="C3" s="2">
        <f t="shared" si="0"/>
        <v>21175</v>
      </c>
      <c r="D3" s="1">
        <f t="shared" si="0"/>
        <v>0.02</v>
      </c>
      <c r="E3" s="2">
        <f t="shared" si="0"/>
        <v>89.320000000000007</v>
      </c>
      <c r="F3" s="2">
        <f t="shared" ref="F3:F7" si="1">E3+($F$1-C2)*D3</f>
        <v>-180.06</v>
      </c>
    </row>
    <row r="4" spans="1:8" x14ac:dyDescent="0.3">
      <c r="A4">
        <v>3</v>
      </c>
      <c r="B4" s="2">
        <f t="shared" ref="B4:E4" si="2">IF($D$1=2,B17,IF($D$1=3,B29,IF($D$1=1,B53,IF($D$1=4,B41,0))))</f>
        <v>21175</v>
      </c>
      <c r="C4" s="2">
        <f t="shared" si="2"/>
        <v>33421</v>
      </c>
      <c r="D4" s="1">
        <f t="shared" si="2"/>
        <v>0.04</v>
      </c>
      <c r="E4" s="2">
        <f t="shared" si="2"/>
        <v>334.18</v>
      </c>
      <c r="F4" s="2">
        <f t="shared" si="1"/>
        <v>-694.3</v>
      </c>
    </row>
    <row r="5" spans="1:8" x14ac:dyDescent="0.3">
      <c r="A5">
        <v>4</v>
      </c>
      <c r="B5" s="2">
        <f t="shared" ref="B5:E5" si="3">IF($D$1=2,B18,IF($D$1=3,B30,IF($D$1=1,B54,IF($D$1=4,B42,0))))</f>
        <v>33421</v>
      </c>
      <c r="C5" s="2">
        <f t="shared" si="3"/>
        <v>46394</v>
      </c>
      <c r="D5" s="1">
        <f t="shared" si="3"/>
        <v>0.06</v>
      </c>
      <c r="E5" s="2">
        <f t="shared" si="3"/>
        <v>824.02</v>
      </c>
      <c r="F5" s="2">
        <f t="shared" si="1"/>
        <v>-1453.46</v>
      </c>
    </row>
    <row r="6" spans="1:8" x14ac:dyDescent="0.3">
      <c r="A6">
        <v>5</v>
      </c>
      <c r="B6" s="2">
        <f t="shared" ref="B6:E6" si="4">IF($D$1=2,B19,IF($D$1=3,B31,IF($D$1=1,B55,IF($D$1=4,B43,0))))</f>
        <v>46394</v>
      </c>
      <c r="C6" s="2">
        <f t="shared" si="4"/>
        <v>58634</v>
      </c>
      <c r="D6" s="1">
        <f t="shared" si="4"/>
        <v>0.08</v>
      </c>
      <c r="E6" s="2">
        <f t="shared" si="4"/>
        <v>1602.4</v>
      </c>
      <c r="F6" s="2">
        <f t="shared" si="1"/>
        <v>-2472.08</v>
      </c>
    </row>
    <row r="7" spans="1:8" x14ac:dyDescent="0.3">
      <c r="A7">
        <v>6</v>
      </c>
      <c r="B7" s="2">
        <f t="shared" ref="B7:E7" si="5">IF($D$1=2,B20,IF($D$1=3,B32,IF($D$1=1,B56,IF($D$1=4,B44,0))))</f>
        <v>58634</v>
      </c>
      <c r="C7" s="2">
        <f t="shared" si="5"/>
        <v>299508</v>
      </c>
      <c r="D7" s="1">
        <f t="shared" si="5"/>
        <v>9.2999999999999999E-2</v>
      </c>
      <c r="E7" s="2">
        <f t="shared" si="5"/>
        <v>2581.6000000000004</v>
      </c>
      <c r="F7" s="2">
        <f t="shared" si="1"/>
        <v>-3293.3029999999999</v>
      </c>
    </row>
    <row r="8" spans="1:8" x14ac:dyDescent="0.3">
      <c r="A8">
        <v>7</v>
      </c>
      <c r="B8" s="2">
        <f t="shared" ref="B8:E8" si="6">IF($D$1=2,B21,IF($D$1=3,B33,IF($D$1=1,B57,IF($D$1=4,B45,0))))</f>
        <v>299508</v>
      </c>
      <c r="C8" s="2">
        <f t="shared" si="6"/>
        <v>359407</v>
      </c>
      <c r="D8" s="1">
        <f t="shared" si="6"/>
        <v>0.10299999999999999</v>
      </c>
      <c r="E8" s="2">
        <f t="shared" si="6"/>
        <v>24982.881999999998</v>
      </c>
      <c r="F8" s="2">
        <f>E8+($F$1-C7)*D8</f>
        <v>-6333.7530000000006</v>
      </c>
    </row>
    <row r="9" spans="1:8" x14ac:dyDescent="0.3">
      <c r="A9">
        <v>8</v>
      </c>
      <c r="B9" s="2">
        <f t="shared" ref="B9:E9" si="7">IF($D$1=2,B22,IF($D$1=3,B34,IF($D$1=1,B58,IF($D$1=4,B46,0))))</f>
        <v>359407</v>
      </c>
      <c r="C9" s="2">
        <f t="shared" si="7"/>
        <v>599012</v>
      </c>
      <c r="D9" s="1">
        <f t="shared" si="7"/>
        <v>0.113</v>
      </c>
      <c r="E9" s="2">
        <f t="shared" si="7"/>
        <v>31152.478999999999</v>
      </c>
      <c r="F9" s="2">
        <f t="shared" ref="F9:F10" si="8">E9+($F$1-C8)*D9</f>
        <v>-9973.1929999999993</v>
      </c>
    </row>
    <row r="10" spans="1:8" x14ac:dyDescent="0.3">
      <c r="A10">
        <v>9</v>
      </c>
      <c r="B10" s="2">
        <f t="shared" ref="B10:E10" si="9">IF($D$1=2,B23,IF($D$1=3,B35,IF($D$1=1,B59,IF($D$1=4,B47,0))))</f>
        <v>599012</v>
      </c>
      <c r="C10" s="2">
        <f t="shared" si="9"/>
        <v>0</v>
      </c>
      <c r="D10" s="1">
        <f t="shared" si="9"/>
        <v>0.123</v>
      </c>
      <c r="E10" s="2">
        <f t="shared" si="9"/>
        <v>58227.843999999997</v>
      </c>
      <c r="F10" s="2">
        <f t="shared" si="8"/>
        <v>-16008.683000000005</v>
      </c>
    </row>
    <row r="11" spans="1:8" x14ac:dyDescent="0.3">
      <c r="A11">
        <v>10</v>
      </c>
      <c r="B11" s="2">
        <f>IF($D$1=2,B24,IF($D$1=3,B36,IF($D$1=1,B60,IF($D$1=4,B48,0))))</f>
        <v>0</v>
      </c>
      <c r="C11" s="2">
        <f>IF($D$1=2,C24,IF($D$1=3,C36,IF($D$1=1,C60,IF($D$1=4,C48,0))))</f>
        <v>0</v>
      </c>
      <c r="D11" s="1">
        <f t="shared" ref="D11:E11" si="10">IF($D$1=2,D24,IF($D$1=3,D36,IF($D$1=1,D60,IF($D$1=4,D48,0))))</f>
        <v>0</v>
      </c>
      <c r="E11" s="2">
        <f t="shared" si="10"/>
        <v>0</v>
      </c>
      <c r="F11" s="2">
        <f t="shared" ref="F11" si="11">E11+($F$1-C10)*D11</f>
        <v>0</v>
      </c>
    </row>
    <row r="14" spans="1:8" x14ac:dyDescent="0.3">
      <c r="C14" t="s">
        <v>0</v>
      </c>
    </row>
    <row r="15" spans="1:8" x14ac:dyDescent="0.3">
      <c r="C15">
        <v>17864</v>
      </c>
      <c r="D15" s="1">
        <v>0.01</v>
      </c>
      <c r="E15">
        <v>0</v>
      </c>
    </row>
    <row r="16" spans="1:8" x14ac:dyDescent="0.3">
      <c r="B16">
        <f>C15</f>
        <v>17864</v>
      </c>
      <c r="C16">
        <v>42350</v>
      </c>
      <c r="D16" s="1">
        <v>0.02</v>
      </c>
      <c r="E16">
        <f>C15*D15</f>
        <v>178.64000000000001</v>
      </c>
    </row>
    <row r="17" spans="2:5" x14ac:dyDescent="0.3">
      <c r="B17">
        <f>C16</f>
        <v>42350</v>
      </c>
      <c r="C17">
        <v>66842</v>
      </c>
      <c r="D17" s="1">
        <v>0.04</v>
      </c>
      <c r="E17">
        <f>E16+(C16-B16)*D16</f>
        <v>668.36</v>
      </c>
    </row>
    <row r="18" spans="2:5" x14ac:dyDescent="0.3">
      <c r="B18">
        <f t="shared" ref="B18:B23" si="12">C17</f>
        <v>66842</v>
      </c>
      <c r="C18">
        <v>92788</v>
      </c>
      <c r="D18" s="1">
        <v>0.06</v>
      </c>
      <c r="E18">
        <f t="shared" ref="E18:E22" si="13">E17+(C17-B17)*D17</f>
        <v>1648.04</v>
      </c>
    </row>
    <row r="19" spans="2:5" x14ac:dyDescent="0.3">
      <c r="B19">
        <f t="shared" si="12"/>
        <v>92788</v>
      </c>
      <c r="C19">
        <v>117268</v>
      </c>
      <c r="D19" s="1">
        <v>0.08</v>
      </c>
      <c r="E19">
        <f t="shared" si="13"/>
        <v>3204.8</v>
      </c>
    </row>
    <row r="20" spans="2:5" x14ac:dyDescent="0.3">
      <c r="B20">
        <f t="shared" si="12"/>
        <v>117268</v>
      </c>
      <c r="C20">
        <v>599016</v>
      </c>
      <c r="D20" s="3">
        <v>9.2999999999999999E-2</v>
      </c>
      <c r="E20">
        <f t="shared" si="13"/>
        <v>5163.2000000000007</v>
      </c>
    </row>
    <row r="21" spans="2:5" x14ac:dyDescent="0.3">
      <c r="B21">
        <f t="shared" si="12"/>
        <v>599016</v>
      </c>
      <c r="C21">
        <v>718814</v>
      </c>
      <c r="D21" s="3">
        <v>0.10299999999999999</v>
      </c>
      <c r="E21">
        <f t="shared" si="13"/>
        <v>49965.763999999996</v>
      </c>
    </row>
    <row r="22" spans="2:5" x14ac:dyDescent="0.3">
      <c r="B22">
        <f t="shared" si="12"/>
        <v>718814</v>
      </c>
      <c r="C22">
        <v>1198024</v>
      </c>
      <c r="D22" s="3">
        <v>0.113</v>
      </c>
      <c r="E22">
        <f t="shared" si="13"/>
        <v>62304.957999999999</v>
      </c>
    </row>
    <row r="23" spans="2:5" x14ac:dyDescent="0.3">
      <c r="B23">
        <f t="shared" si="12"/>
        <v>1198024</v>
      </c>
      <c r="D23" s="3">
        <v>0.123</v>
      </c>
      <c r="E23">
        <f>E22+(C22-B22)*D22</f>
        <v>116455.68799999999</v>
      </c>
    </row>
    <row r="24" spans="2:5" x14ac:dyDescent="0.3">
      <c r="D24" s="3"/>
    </row>
    <row r="25" spans="2:5" x14ac:dyDescent="0.3">
      <c r="D25" s="1"/>
    </row>
    <row r="26" spans="2:5" x14ac:dyDescent="0.3">
      <c r="C26" t="s">
        <v>14</v>
      </c>
    </row>
    <row r="27" spans="2:5" x14ac:dyDescent="0.3">
      <c r="C27">
        <v>8932</v>
      </c>
      <c r="D27" s="1">
        <v>0.01</v>
      </c>
      <c r="E27">
        <v>0</v>
      </c>
    </row>
    <row r="28" spans="2:5" x14ac:dyDescent="0.3">
      <c r="B28">
        <f>C27</f>
        <v>8932</v>
      </c>
      <c r="C28">
        <v>21175</v>
      </c>
      <c r="D28" s="1">
        <v>0.02</v>
      </c>
      <c r="E28">
        <f>C27*D27</f>
        <v>89.320000000000007</v>
      </c>
    </row>
    <row r="29" spans="2:5" x14ac:dyDescent="0.3">
      <c r="B29">
        <f t="shared" ref="B29:B35" si="14">C28</f>
        <v>21175</v>
      </c>
      <c r="C29">
        <v>33421</v>
      </c>
      <c r="D29" s="1">
        <v>0.04</v>
      </c>
      <c r="E29">
        <f>E28+(C28-B28)*D28</f>
        <v>334.18</v>
      </c>
    </row>
    <row r="30" spans="2:5" x14ac:dyDescent="0.3">
      <c r="B30">
        <f t="shared" si="14"/>
        <v>33421</v>
      </c>
      <c r="C30">
        <v>46394</v>
      </c>
      <c r="D30" s="1">
        <v>0.06</v>
      </c>
      <c r="E30">
        <f t="shared" ref="E30:E35" si="15">E29+(C29-B29)*D29</f>
        <v>824.02</v>
      </c>
    </row>
    <row r="31" spans="2:5" x14ac:dyDescent="0.3">
      <c r="B31">
        <f t="shared" si="14"/>
        <v>46394</v>
      </c>
      <c r="C31">
        <v>58634</v>
      </c>
      <c r="D31" s="1">
        <v>0.08</v>
      </c>
      <c r="E31">
        <f t="shared" si="15"/>
        <v>1602.4</v>
      </c>
    </row>
    <row r="32" spans="2:5" x14ac:dyDescent="0.3">
      <c r="B32">
        <f t="shared" si="14"/>
        <v>58634</v>
      </c>
      <c r="C32">
        <v>299508</v>
      </c>
      <c r="D32" s="3">
        <v>9.2999999999999999E-2</v>
      </c>
      <c r="E32">
        <f t="shared" si="15"/>
        <v>2581.6000000000004</v>
      </c>
    </row>
    <row r="33" spans="2:5" x14ac:dyDescent="0.3">
      <c r="B33">
        <f t="shared" si="14"/>
        <v>299508</v>
      </c>
      <c r="C33">
        <v>359407</v>
      </c>
      <c r="D33" s="3">
        <v>0.10299999999999999</v>
      </c>
      <c r="E33">
        <f t="shared" si="15"/>
        <v>24982.881999999998</v>
      </c>
    </row>
    <row r="34" spans="2:5" x14ac:dyDescent="0.3">
      <c r="B34">
        <f t="shared" si="14"/>
        <v>359407</v>
      </c>
      <c r="C34">
        <v>599012</v>
      </c>
      <c r="D34" s="3">
        <v>0.113</v>
      </c>
      <c r="E34">
        <f t="shared" si="15"/>
        <v>31152.478999999999</v>
      </c>
    </row>
    <row r="35" spans="2:5" x14ac:dyDescent="0.3">
      <c r="B35">
        <f t="shared" si="14"/>
        <v>599012</v>
      </c>
      <c r="D35" s="3">
        <v>0.123</v>
      </c>
      <c r="E35">
        <f t="shared" si="15"/>
        <v>58227.843999999997</v>
      </c>
    </row>
    <row r="36" spans="2:5" x14ac:dyDescent="0.3">
      <c r="D36" s="3"/>
    </row>
    <row r="38" spans="2:5" x14ac:dyDescent="0.3">
      <c r="C38" t="s">
        <v>18</v>
      </c>
    </row>
    <row r="39" spans="2:5" x14ac:dyDescent="0.3">
      <c r="C39">
        <v>17864</v>
      </c>
      <c r="D39" s="1">
        <v>0.01</v>
      </c>
      <c r="E39">
        <v>0</v>
      </c>
    </row>
    <row r="40" spans="2:5" x14ac:dyDescent="0.3">
      <c r="B40">
        <f>C39</f>
        <v>17864</v>
      </c>
      <c r="C40">
        <v>42353</v>
      </c>
      <c r="D40" s="1">
        <v>0.02</v>
      </c>
      <c r="E40">
        <f>C39*D39</f>
        <v>178.64000000000001</v>
      </c>
    </row>
    <row r="41" spans="2:5" x14ac:dyDescent="0.3">
      <c r="B41">
        <f t="shared" ref="B41:B47" si="16">C40</f>
        <v>42353</v>
      </c>
      <c r="C41">
        <v>54597</v>
      </c>
      <c r="D41" s="1">
        <v>0.04</v>
      </c>
      <c r="E41">
        <f>E40+(C40-B40)*D40</f>
        <v>668.42000000000007</v>
      </c>
    </row>
    <row r="42" spans="2:5" x14ac:dyDescent="0.3">
      <c r="B42">
        <f t="shared" si="16"/>
        <v>54597</v>
      </c>
      <c r="C42">
        <v>67569</v>
      </c>
      <c r="D42" s="1">
        <v>0.06</v>
      </c>
      <c r="E42">
        <f t="shared" ref="E42:E47" si="17">E41+(C41-B41)*D41</f>
        <v>1158.18</v>
      </c>
    </row>
    <row r="43" spans="2:5" x14ac:dyDescent="0.3">
      <c r="B43">
        <f t="shared" si="16"/>
        <v>67569</v>
      </c>
      <c r="C43">
        <v>79812</v>
      </c>
      <c r="D43" s="1">
        <v>0.08</v>
      </c>
      <c r="E43">
        <f t="shared" si="17"/>
        <v>1936.5</v>
      </c>
    </row>
    <row r="44" spans="2:5" x14ac:dyDescent="0.3">
      <c r="B44">
        <f t="shared" si="16"/>
        <v>79812</v>
      </c>
      <c r="C44">
        <v>407329</v>
      </c>
      <c r="D44" s="3">
        <v>9.2999999999999999E-2</v>
      </c>
      <c r="E44">
        <f t="shared" si="17"/>
        <v>2915.94</v>
      </c>
    </row>
    <row r="45" spans="2:5" x14ac:dyDescent="0.3">
      <c r="B45">
        <f t="shared" si="16"/>
        <v>407329</v>
      </c>
      <c r="C45">
        <v>488796</v>
      </c>
      <c r="D45" s="3">
        <v>0.10299999999999999</v>
      </c>
      <c r="E45">
        <f t="shared" si="17"/>
        <v>33375.021000000001</v>
      </c>
    </row>
    <row r="46" spans="2:5" x14ac:dyDescent="0.3">
      <c r="B46">
        <f t="shared" si="16"/>
        <v>488796</v>
      </c>
      <c r="C46">
        <v>814658</v>
      </c>
      <c r="D46" s="3">
        <v>0.113</v>
      </c>
      <c r="E46">
        <f t="shared" si="17"/>
        <v>41766.122000000003</v>
      </c>
    </row>
    <row r="47" spans="2:5" x14ac:dyDescent="0.3">
      <c r="B47">
        <f t="shared" si="16"/>
        <v>814658</v>
      </c>
      <c r="D47" s="3">
        <v>0.123</v>
      </c>
      <c r="E47">
        <f t="shared" si="17"/>
        <v>78588.528000000006</v>
      </c>
    </row>
    <row r="48" spans="2:5" x14ac:dyDescent="0.3">
      <c r="D48" s="3"/>
    </row>
    <row r="50" spans="2:5" x14ac:dyDescent="0.3">
      <c r="C50" t="s">
        <v>1</v>
      </c>
    </row>
    <row r="51" spans="2:5" x14ac:dyDescent="0.3">
      <c r="C51">
        <v>8932</v>
      </c>
      <c r="D51" s="1">
        <v>0.01</v>
      </c>
      <c r="E51">
        <v>0</v>
      </c>
    </row>
    <row r="52" spans="2:5" x14ac:dyDescent="0.3">
      <c r="B52">
        <f>C51</f>
        <v>8932</v>
      </c>
      <c r="C52">
        <v>21175</v>
      </c>
      <c r="D52" s="1">
        <v>0.02</v>
      </c>
      <c r="E52">
        <f>C51*D51</f>
        <v>89.320000000000007</v>
      </c>
    </row>
    <row r="53" spans="2:5" x14ac:dyDescent="0.3">
      <c r="B53">
        <f t="shared" ref="B53:B59" si="18">C52</f>
        <v>21175</v>
      </c>
      <c r="C53">
        <v>33421</v>
      </c>
      <c r="D53" s="1">
        <v>0.04</v>
      </c>
      <c r="E53">
        <f>E52+(C52-B52)*D52</f>
        <v>334.18</v>
      </c>
    </row>
    <row r="54" spans="2:5" x14ac:dyDescent="0.3">
      <c r="B54">
        <f t="shared" si="18"/>
        <v>33421</v>
      </c>
      <c r="C54">
        <v>46394</v>
      </c>
      <c r="D54" s="1">
        <v>0.06</v>
      </c>
      <c r="E54">
        <f t="shared" ref="E54:E59" si="19">E53+(C53-B53)*D53</f>
        <v>824.02</v>
      </c>
    </row>
    <row r="55" spans="2:5" x14ac:dyDescent="0.3">
      <c r="B55">
        <f t="shared" si="18"/>
        <v>46394</v>
      </c>
      <c r="C55">
        <v>58634</v>
      </c>
      <c r="D55" s="1">
        <v>0.08</v>
      </c>
      <c r="E55">
        <f t="shared" si="19"/>
        <v>1602.4</v>
      </c>
    </row>
    <row r="56" spans="2:5" x14ac:dyDescent="0.3">
      <c r="B56">
        <f t="shared" si="18"/>
        <v>58634</v>
      </c>
      <c r="C56">
        <v>299508</v>
      </c>
      <c r="D56" s="3">
        <v>9.2999999999999999E-2</v>
      </c>
      <c r="E56">
        <f t="shared" si="19"/>
        <v>2581.6000000000004</v>
      </c>
    </row>
    <row r="57" spans="2:5" x14ac:dyDescent="0.3">
      <c r="B57">
        <f t="shared" si="18"/>
        <v>299508</v>
      </c>
      <c r="C57">
        <v>359407</v>
      </c>
      <c r="D57" s="3">
        <v>0.10299999999999999</v>
      </c>
      <c r="E57">
        <f t="shared" si="19"/>
        <v>24982.881999999998</v>
      </c>
    </row>
    <row r="58" spans="2:5" x14ac:dyDescent="0.3">
      <c r="B58">
        <f t="shared" si="18"/>
        <v>359407</v>
      </c>
      <c r="C58">
        <v>599012</v>
      </c>
      <c r="D58" s="3">
        <v>0.113</v>
      </c>
      <c r="E58">
        <f t="shared" si="19"/>
        <v>31152.478999999999</v>
      </c>
    </row>
    <row r="59" spans="2:5" x14ac:dyDescent="0.3">
      <c r="B59">
        <f t="shared" si="18"/>
        <v>599012</v>
      </c>
      <c r="D59" s="3">
        <v>0.123</v>
      </c>
      <c r="E59">
        <f t="shared" si="19"/>
        <v>58227.843999999997</v>
      </c>
    </row>
    <row r="60" spans="2:5" x14ac:dyDescent="0.3">
      <c r="D6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Federal</vt:lpstr>
      <vt:lpstr>Federal Table</vt:lpstr>
      <vt:lpstr>State</vt:lpstr>
      <vt:lpstr>State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Ashkan Zahabi</dc:creator>
  <cp:lastModifiedBy>Ashkan Zahabi</cp:lastModifiedBy>
  <dcterms:created xsi:type="dcterms:W3CDTF">2020-09-25T22:15:59Z</dcterms:created>
  <dcterms:modified xsi:type="dcterms:W3CDTF">2021-11-09T22:11:44Z</dcterms:modified>
</cp:coreProperties>
</file>