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6375633-my.sharepoint.com/personal/ashkanz_a2ztaxfinancials_com/Documents/Mortgage/Tools/"/>
    </mc:Choice>
  </mc:AlternateContent>
  <xr:revisionPtr revIDLastSave="76" documentId="8_{5C89F28A-C97F-4011-9C0C-439DA82DC994}" xr6:coauthVersionLast="47" xr6:coauthVersionMax="47" xr10:uidLastSave="{682FD023-F779-4777-AB09-B8D402D1BAF8}"/>
  <bookViews>
    <workbookView xWindow="-108" yWindow="-108" windowWidth="23256" windowHeight="12456" xr2:uid="{7BBCF752-6A32-458E-A950-4AD4FDF5DE22}"/>
  </bookViews>
  <sheets>
    <sheet name="Refinance Rec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G9" i="1"/>
  <c r="A24" i="1"/>
  <c r="G21" i="1"/>
  <c r="G20" i="1"/>
  <c r="G17" i="1"/>
  <c r="B25" i="1"/>
  <c r="A25" i="1"/>
  <c r="B23" i="1"/>
  <c r="G7" i="1"/>
  <c r="G18" i="1" s="1"/>
  <c r="F7" i="1"/>
  <c r="F18" i="1" s="1"/>
  <c r="B7" i="1"/>
  <c r="B24" i="1" s="1"/>
  <c r="B27" i="1" l="1"/>
  <c r="G13" i="1"/>
  <c r="B9" i="1"/>
  <c r="B13" i="1" s="1"/>
  <c r="B17" i="1" s="1"/>
  <c r="B20" i="1" s="1"/>
  <c r="G19" i="1" s="1"/>
  <c r="G24" i="1" s="1"/>
  <c r="G26" i="1" l="1"/>
</calcChain>
</file>

<file path=xl/sharedStrings.xml><?xml version="1.0" encoding="utf-8"?>
<sst xmlns="http://schemas.openxmlformats.org/spreadsheetml/2006/main" count="32" uniqueCount="28">
  <si>
    <t>Loan Balance</t>
  </si>
  <si>
    <t>Interest</t>
  </si>
  <si>
    <t>Payoff Fee</t>
  </si>
  <si>
    <t>Total Payoff</t>
  </si>
  <si>
    <t>Actual Payoff</t>
  </si>
  <si>
    <t>Extra Payment</t>
  </si>
  <si>
    <t>Escrow Balance</t>
  </si>
  <si>
    <t>Total Disbursement</t>
  </si>
  <si>
    <t>Check to You</t>
  </si>
  <si>
    <t>Closing Costs</t>
  </si>
  <si>
    <t>Property Tax</t>
  </si>
  <si>
    <t>Initial Prop Tax</t>
  </si>
  <si>
    <t>Total</t>
  </si>
  <si>
    <t>Total Debt</t>
  </si>
  <si>
    <t>New Loan Balance</t>
  </si>
  <si>
    <t>Disbursement</t>
  </si>
  <si>
    <t>Property Tax Paid</t>
  </si>
  <si>
    <t>Net Debt</t>
  </si>
  <si>
    <t>Paid By You</t>
  </si>
  <si>
    <t>Difference</t>
  </si>
  <si>
    <t>Refinance Calculation</t>
  </si>
  <si>
    <t>Prepared by A2Z Tax &amp; Financials</t>
  </si>
  <si>
    <t xml:space="preserve">For more accurate result, consult your loan officer. </t>
  </si>
  <si>
    <t>Our fee for reconciliation is $500.</t>
  </si>
  <si>
    <t>Number can be found on your previous lender and current lender mortgage statement and your final settlement statement</t>
  </si>
  <si>
    <t>Before Refinance</t>
  </si>
  <si>
    <t>After Refinance</t>
  </si>
  <si>
    <t>Refund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</si>
</sst>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44" fontId="0" fillId="2" borderId="0" xfId="1" applyFont="1" applyFill="1"/>
    <xf numFmtId="44" fontId="0" fillId="2" borderId="0" xfId="0" applyNumberFormat="1" applyFill="1"/>
    <xf numFmtId="0" fontId="2" fillId="4" borderId="0" xfId="0" applyFont="1" applyFill="1" applyAlignment="1">
      <alignment horizontal="center" vertical="center"/>
    </xf>
    <xf numFmtId="0" fontId="3" fillId="2" borderId="0" xfId="0" applyFont="1" applyFill="1"/>
    <xf numFmtId="14" fontId="0" fillId="3" borderId="0" xfId="0" applyNumberFormat="1" applyFill="1" applyProtection="1">
      <protection locked="0"/>
    </xf>
    <xf numFmtId="44" fontId="0" fillId="3" borderId="0" xfId="1" applyFont="1" applyFill="1" applyProtection="1">
      <protection locked="0"/>
    </xf>
    <xf numFmtId="0" fontId="0" fillId="3" borderId="0" xfId="0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28</xdr:row>
      <xdr:rowOff>118722</xdr:rowOff>
    </xdr:from>
    <xdr:to>
      <xdr:col>8</xdr:col>
      <xdr:colOff>430783</xdr:colOff>
      <xdr:row>31</xdr:row>
      <xdr:rowOff>158026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BCFF8-9029-42A4-95DB-3E93DE4F6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480" y="5239362"/>
          <a:ext cx="636523" cy="587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BB5A-D514-4CDD-A93E-20714C34E945}">
  <dimension ref="A1:H33"/>
  <sheetViews>
    <sheetView tabSelected="1" workbookViewId="0">
      <selection activeCell="C5" sqref="C5"/>
    </sheetView>
  </sheetViews>
  <sheetFormatPr defaultRowHeight="14.4" x14ac:dyDescent="0.3"/>
  <cols>
    <col min="1" max="1" width="13.88671875" style="1" bestFit="1" customWidth="1"/>
    <col min="2" max="2" width="12.109375" style="1" bestFit="1" customWidth="1"/>
    <col min="3" max="3" width="9.5546875" style="1" bestFit="1" customWidth="1"/>
    <col min="4" max="5" width="8.88671875" style="1"/>
    <col min="6" max="6" width="16.21875" style="1" bestFit="1" customWidth="1"/>
    <col min="7" max="7" width="12.109375" style="1" bestFit="1" customWidth="1"/>
    <col min="8" max="8" width="10.6640625" style="1" bestFit="1" customWidth="1"/>
    <col min="9" max="16384" width="8.88671875" style="1"/>
  </cols>
  <sheetData>
    <row r="1" spans="1:8" x14ac:dyDescent="0.3">
      <c r="A1" s="4" t="s">
        <v>20</v>
      </c>
      <c r="B1" s="4"/>
      <c r="C1" s="4"/>
      <c r="D1" s="4"/>
      <c r="E1" s="4"/>
      <c r="F1" s="4"/>
      <c r="G1" s="4"/>
    </row>
    <row r="2" spans="1:8" x14ac:dyDescent="0.3">
      <c r="A2" s="4"/>
      <c r="B2" s="4"/>
      <c r="C2" s="4"/>
      <c r="D2" s="4"/>
      <c r="E2" s="4"/>
      <c r="F2" s="4"/>
      <c r="G2" s="4"/>
    </row>
    <row r="3" spans="1:8" x14ac:dyDescent="0.3">
      <c r="A3" s="4"/>
      <c r="B3" s="4"/>
      <c r="C3" s="4"/>
      <c r="D3" s="4"/>
      <c r="E3" s="4"/>
      <c r="F3" s="4"/>
      <c r="G3" s="4"/>
    </row>
    <row r="5" spans="1:8" x14ac:dyDescent="0.3">
      <c r="A5" s="5" t="s">
        <v>25</v>
      </c>
      <c r="C5" s="6">
        <v>43906</v>
      </c>
      <c r="F5" s="5" t="s">
        <v>26</v>
      </c>
    </row>
    <row r="6" spans="1:8" x14ac:dyDescent="0.3">
      <c r="A6" s="1" t="s">
        <v>0</v>
      </c>
      <c r="B6" s="7">
        <v>478735.31</v>
      </c>
      <c r="F6" s="1" t="s">
        <v>0</v>
      </c>
      <c r="G6" s="7">
        <v>485000</v>
      </c>
    </row>
    <row r="7" spans="1:8" x14ac:dyDescent="0.3">
      <c r="A7" s="1" t="s">
        <v>1</v>
      </c>
      <c r="B7" s="3">
        <f>B6*0.03875*C7/365</f>
        <v>762.36958613013701</v>
      </c>
      <c r="C7" s="8">
        <v>15</v>
      </c>
      <c r="F7" s="1" t="str">
        <f>A7</f>
        <v>Interest</v>
      </c>
      <c r="G7" s="2">
        <f>G6*0.03375*H7/365</f>
        <v>717.53424657534254</v>
      </c>
      <c r="H7" s="8">
        <v>16</v>
      </c>
    </row>
    <row r="8" spans="1:8" x14ac:dyDescent="0.3">
      <c r="A8" s="1" t="s">
        <v>2</v>
      </c>
      <c r="B8" s="7">
        <f>84+20+84</f>
        <v>188</v>
      </c>
      <c r="G8" s="2"/>
    </row>
    <row r="9" spans="1:8" x14ac:dyDescent="0.3">
      <c r="A9" s="1" t="s">
        <v>3</v>
      </c>
      <c r="B9" s="3">
        <f>SUM(B6:B8)</f>
        <v>479685.67958613014</v>
      </c>
      <c r="F9" s="1" t="s">
        <v>9</v>
      </c>
      <c r="G9" s="7">
        <f>449.4-188</f>
        <v>261.39999999999998</v>
      </c>
    </row>
    <row r="10" spans="1:8" x14ac:dyDescent="0.3">
      <c r="F10" s="1" t="s">
        <v>10</v>
      </c>
      <c r="G10" s="7">
        <v>3162.83</v>
      </c>
    </row>
    <row r="11" spans="1:8" x14ac:dyDescent="0.3">
      <c r="A11" s="1" t="s">
        <v>4</v>
      </c>
      <c r="B11" s="7">
        <v>482239.21</v>
      </c>
      <c r="F11" s="1" t="s">
        <v>11</v>
      </c>
      <c r="G11" s="7">
        <v>1649.66</v>
      </c>
    </row>
    <row r="12" spans="1:8" x14ac:dyDescent="0.3">
      <c r="G12" s="2"/>
    </row>
    <row r="13" spans="1:8" x14ac:dyDescent="0.3">
      <c r="A13" s="1" t="s">
        <v>5</v>
      </c>
      <c r="B13" s="3">
        <f>B11-B9</f>
        <v>2553.5304138698848</v>
      </c>
      <c r="F13" s="1" t="s">
        <v>12</v>
      </c>
      <c r="G13" s="2">
        <f>SUM(G6:G11)</f>
        <v>490791.42424657533</v>
      </c>
    </row>
    <row r="15" spans="1:8" x14ac:dyDescent="0.3">
      <c r="A15" s="1" t="s">
        <v>6</v>
      </c>
      <c r="B15" s="8">
        <v>4239.6099999999997</v>
      </c>
    </row>
    <row r="17" spans="1:8" x14ac:dyDescent="0.3">
      <c r="A17" s="1" t="s">
        <v>7</v>
      </c>
      <c r="B17" s="3">
        <f>B13+B15</f>
        <v>6793.1404138698845</v>
      </c>
      <c r="F17" s="1" t="s">
        <v>14</v>
      </c>
      <c r="G17" s="1">
        <f>G6</f>
        <v>485000</v>
      </c>
    </row>
    <row r="18" spans="1:8" x14ac:dyDescent="0.3">
      <c r="A18" s="1" t="s">
        <v>1</v>
      </c>
      <c r="B18" s="8">
        <v>18.95</v>
      </c>
      <c r="F18" s="1" t="str">
        <f>F7</f>
        <v>Interest</v>
      </c>
      <c r="G18" s="3">
        <f>G7</f>
        <v>717.53424657534254</v>
      </c>
    </row>
    <row r="19" spans="1:8" x14ac:dyDescent="0.3">
      <c r="F19" s="1" t="s">
        <v>15</v>
      </c>
      <c r="G19" s="3">
        <f>B20</f>
        <v>6812.0904138698843</v>
      </c>
    </row>
    <row r="20" spans="1:8" x14ac:dyDescent="0.3">
      <c r="A20" s="1" t="s">
        <v>8</v>
      </c>
      <c r="B20" s="3">
        <f>B17+B18</f>
        <v>6812.0904138698843</v>
      </c>
      <c r="F20" s="1" t="s">
        <v>16</v>
      </c>
      <c r="G20" s="1">
        <f>G10</f>
        <v>3162.83</v>
      </c>
    </row>
    <row r="21" spans="1:8" x14ac:dyDescent="0.3">
      <c r="F21" s="1" t="s">
        <v>6</v>
      </c>
      <c r="G21" s="1">
        <f>G11</f>
        <v>1649.66</v>
      </c>
    </row>
    <row r="22" spans="1:8" x14ac:dyDescent="0.3">
      <c r="F22" s="1" t="s">
        <v>18</v>
      </c>
      <c r="G22" s="8">
        <v>3040.62</v>
      </c>
    </row>
    <row r="23" spans="1:8" x14ac:dyDescent="0.3">
      <c r="A23" s="1" t="s">
        <v>13</v>
      </c>
      <c r="B23" s="3">
        <f>B6</f>
        <v>478735.31</v>
      </c>
      <c r="F23" s="1" t="s">
        <v>27</v>
      </c>
      <c r="G23" s="8">
        <v>450</v>
      </c>
      <c r="H23" s="3"/>
    </row>
    <row r="24" spans="1:8" x14ac:dyDescent="0.3">
      <c r="A24" s="1" t="str">
        <f>A7</f>
        <v>Interest</v>
      </c>
      <c r="B24" s="3">
        <f>B7</f>
        <v>762.36958613013701</v>
      </c>
      <c r="F24" s="1" t="s">
        <v>17</v>
      </c>
      <c r="G24" s="3">
        <f>G17-G18-G19-G20-G21+G22-G23</f>
        <v>475248.5053395548</v>
      </c>
      <c r="H24" s="3"/>
    </row>
    <row r="25" spans="1:8" x14ac:dyDescent="0.3">
      <c r="A25" s="1" t="str">
        <f>A15</f>
        <v>Escrow Balance</v>
      </c>
      <c r="B25" s="1">
        <f>B15</f>
        <v>4239.6099999999997</v>
      </c>
    </row>
    <row r="26" spans="1:8" x14ac:dyDescent="0.3">
      <c r="F26" s="1" t="s">
        <v>19</v>
      </c>
      <c r="G26" s="3">
        <f>G24-B27</f>
        <v>-9.5642465753480792</v>
      </c>
    </row>
    <row r="27" spans="1:8" x14ac:dyDescent="0.3">
      <c r="A27" s="1" t="s">
        <v>17</v>
      </c>
      <c r="B27" s="3">
        <f>B23+B24-B25</f>
        <v>475258.06958613015</v>
      </c>
    </row>
    <row r="30" spans="1:8" x14ac:dyDescent="0.3">
      <c r="A30" s="1" t="s">
        <v>21</v>
      </c>
    </row>
    <row r="31" spans="1:8" x14ac:dyDescent="0.3">
      <c r="A31" s="1" t="s">
        <v>22</v>
      </c>
    </row>
    <row r="32" spans="1:8" x14ac:dyDescent="0.3">
      <c r="A32" s="1" t="s">
        <v>23</v>
      </c>
    </row>
    <row r="33" spans="1:1" x14ac:dyDescent="0.3">
      <c r="A33" s="1" t="s">
        <v>24</v>
      </c>
    </row>
  </sheetData>
  <sheetProtection algorithmName="SHA-512" hashValue="GDFjEdVd+7+cDT5mxMp5J2FGd0b/Y1ytaMVotd/vRbbwIW3unpRwN6cdbWYQ7brz/Lu/Y699tVBKCEtHVGdJUQ==" saltValue="3oes+g8ZEfPQwJSj7N9CDg==" spinCount="100000" sheet="1" objects="1" scenarios="1" selectLockedCells="1"/>
  <mergeCells count="1">
    <mergeCell ref="A1:G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4AE9BABA34742933185912A2600B3" ma:contentTypeVersion="13" ma:contentTypeDescription="Create a new document." ma:contentTypeScope="" ma:versionID="d18ba03753fec64e57ac95dc8c33b3de">
  <xsd:schema xmlns:xsd="http://www.w3.org/2001/XMLSchema" xmlns:xs="http://www.w3.org/2001/XMLSchema" xmlns:p="http://schemas.microsoft.com/office/2006/metadata/properties" xmlns:ns3="027b3f7b-0b41-45d6-aaea-e726e8b3aba7" xmlns:ns4="d87209c7-a100-4b36-aa89-73eadc41b982" targetNamespace="http://schemas.microsoft.com/office/2006/metadata/properties" ma:root="true" ma:fieldsID="0bc6855d98f39990c7c74009d9d3cc75" ns3:_="" ns4:_="">
    <xsd:import namespace="027b3f7b-0b41-45d6-aaea-e726e8b3aba7"/>
    <xsd:import namespace="d87209c7-a100-4b36-aa89-73eadc41b9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3f7b-0b41-45d6-aaea-e726e8b3ab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209c7-a100-4b36-aa89-73eadc41b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E1C06-4248-4EF6-8126-7D622FA43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DBC7E-8EDB-4AB7-A444-80DC93F56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b3f7b-0b41-45d6-aaea-e726e8b3aba7"/>
    <ds:schemaRef ds:uri="d87209c7-a100-4b36-aa89-73eadc41b9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1798D-FBC3-4970-80D5-069E0EE3DC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Refinance Recon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Ashkan Zahabi</dc:creator>
  <cp:lastModifiedBy>Ashkan Zahabi</cp:lastModifiedBy>
  <dcterms:created xsi:type="dcterms:W3CDTF">2020-04-27T22:54:41Z</dcterms:created>
  <dcterms:modified xsi:type="dcterms:W3CDTF">2021-11-09T22:18:51Z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0x010100B234AE9BABA34742933185912A2600B3</vt:lpwstr>
  </property>
</Properties>
</file>